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85E782FA-49AD-4BF6-87E6-C39E708EF9C4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Отчет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4" l="1"/>
  <c r="F24" i="4"/>
  <c r="F51" i="4" l="1"/>
  <c r="F17" i="4"/>
  <c r="F14" i="4"/>
  <c r="F15" i="4"/>
  <c r="F16" i="4"/>
  <c r="E25" i="4" l="1"/>
  <c r="E26" i="4"/>
  <c r="E27" i="4"/>
  <c r="E28" i="4"/>
  <c r="E29" i="4"/>
  <c r="E30" i="4"/>
  <c r="E45" i="4" s="1"/>
  <c r="E31" i="4"/>
  <c r="E32" i="4"/>
  <c r="E33" i="4"/>
  <c r="E34" i="4"/>
  <c r="E35" i="4"/>
  <c r="E36" i="4"/>
  <c r="E37" i="4"/>
  <c r="E38" i="4"/>
  <c r="E39" i="4"/>
  <c r="E40" i="4"/>
  <c r="E41" i="4"/>
  <c r="E42" i="4"/>
  <c r="E24" i="4"/>
  <c r="F6" i="4" l="1"/>
  <c r="F61" i="4" l="1"/>
  <c r="F12" i="4"/>
  <c r="F49" i="4"/>
  <c r="E49" i="4"/>
  <c r="F59" i="4"/>
  <c r="F11" i="4" l="1"/>
  <c r="F45" i="4" l="1"/>
  <c r="F60" i="4" s="1"/>
  <c r="F22" i="4" l="1"/>
  <c r="F58" i="4" l="1"/>
</calcChain>
</file>

<file path=xl/sharedStrings.xml><?xml version="1.0" encoding="utf-8"?>
<sst xmlns="http://schemas.openxmlformats.org/spreadsheetml/2006/main" count="63" uniqueCount="57">
  <si>
    <t>членские взносы</t>
  </si>
  <si>
    <t>Отчетность</t>
  </si>
  <si>
    <t>Земельный налог</t>
  </si>
  <si>
    <t>Банковские услуги</t>
  </si>
  <si>
    <t>Вывоз мусора</t>
  </si>
  <si>
    <t>Ремонт дороги</t>
  </si>
  <si>
    <t>ГСМ</t>
  </si>
  <si>
    <t>Юристы(сбор долгов)</t>
  </si>
  <si>
    <t>ИТОГО</t>
  </si>
  <si>
    <t>Освещение уличное</t>
  </si>
  <si>
    <t>план</t>
  </si>
  <si>
    <t>факт</t>
  </si>
  <si>
    <t>В ТОМ ЧИСЛЕ:</t>
  </si>
  <si>
    <t>ПРИХОД</t>
  </si>
  <si>
    <t xml:space="preserve">СНТ "Скородонка" </t>
  </si>
  <si>
    <t>Расход за счет целевых взносов "Увеличение мощности"</t>
  </si>
  <si>
    <t>Целевой взнос "Увеличение мощности"</t>
  </si>
  <si>
    <t>Остаток средств на начало периода</t>
  </si>
  <si>
    <t>Поступило взносов на расчетный счет</t>
  </si>
  <si>
    <t>членские взносы 2020</t>
  </si>
  <si>
    <t>членские взносы 2021</t>
  </si>
  <si>
    <t>целевой взнос "Геодезия"</t>
  </si>
  <si>
    <t>целевой взнос "Увеличение мощности"</t>
  </si>
  <si>
    <t>Остаток средств на конец периода</t>
  </si>
  <si>
    <t>Текущие (за счет членских взносов)</t>
  </si>
  <si>
    <t>РАСХОДЫ  ВСЕГО</t>
  </si>
  <si>
    <t>Целевые</t>
  </si>
  <si>
    <t>Исполнение сметы за 2022 год</t>
  </si>
  <si>
    <t>1 пг 2022</t>
  </si>
  <si>
    <t>2 пг 2022</t>
  </si>
  <si>
    <t>Плошадка для мусора</t>
  </si>
  <si>
    <t>Чистка снега*</t>
  </si>
  <si>
    <t xml:space="preserve">Покос и уборка территории </t>
  </si>
  <si>
    <t>зарплатв предс</t>
  </si>
  <si>
    <t>Социальные взносы</t>
  </si>
  <si>
    <t xml:space="preserve">Бухгалтер </t>
  </si>
  <si>
    <t>Лицензия 1С Садовод ФРЕШ</t>
  </si>
  <si>
    <t>расходы на собрание</t>
  </si>
  <si>
    <t>Электросети эксплуатация и ремонт</t>
  </si>
  <si>
    <t>Почтовые расходы</t>
  </si>
  <si>
    <t>Инкассо Судебный пристав</t>
  </si>
  <si>
    <t xml:space="preserve">Сайт </t>
  </si>
  <si>
    <t>Рутокен для эл подписи</t>
  </si>
  <si>
    <t>На основании сверки с ФНС</t>
  </si>
  <si>
    <t>В том числе 100 тыс руб из бюджета 2021 г</t>
  </si>
  <si>
    <t>Замена фонарей</t>
  </si>
  <si>
    <t>Примечание</t>
  </si>
  <si>
    <t>членские взносы 2022</t>
  </si>
  <si>
    <t>членские взносы 2017-2019</t>
  </si>
  <si>
    <t>Взаимозачет взносы 2021 (авансовые отчеты/расходы 2022 г)</t>
  </si>
  <si>
    <t>Мосэнергосбыт</t>
  </si>
  <si>
    <t>Дмитров Эко (чистка снега)</t>
  </si>
  <si>
    <t>СД Лекс МА (юрист)</t>
  </si>
  <si>
    <t>возврат 26/01/23</t>
  </si>
  <si>
    <t>Авансы (подлежат возврату или зачету в 2023):</t>
  </si>
  <si>
    <t>зачет в 2023 г</t>
  </si>
  <si>
    <t>подлежит возврату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</si>
</sst>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43" fontId="0" fillId="0" borderId="1" xfId="1" applyFont="1" applyBorder="1"/>
    <xf numFmtId="43" fontId="3" fillId="0" borderId="1" xfId="1" applyFont="1" applyBorder="1"/>
    <xf numFmtId="43" fontId="0" fillId="0" borderId="0" xfId="1" applyFont="1"/>
    <xf numFmtId="43" fontId="0" fillId="0" borderId="1" xfId="1" applyFont="1" applyFill="1" applyBorder="1"/>
    <xf numFmtId="0" fontId="0" fillId="0" borderId="0" xfId="0" applyFill="1"/>
    <xf numFmtId="164" fontId="0" fillId="0" borderId="0" xfId="0" applyNumberFormat="1"/>
    <xf numFmtId="0" fontId="0" fillId="0" borderId="1" xfId="0" applyFill="1" applyBorder="1" applyAlignment="1">
      <alignment wrapText="1"/>
    </xf>
    <xf numFmtId="43" fontId="3" fillId="0" borderId="1" xfId="1" applyFont="1" applyFill="1" applyBorder="1"/>
    <xf numFmtId="43" fontId="0" fillId="0" borderId="0" xfId="1" applyFont="1" applyFill="1"/>
    <xf numFmtId="0" fontId="1" fillId="0" borderId="0" xfId="0" applyFont="1" applyFill="1" applyBorder="1"/>
    <xf numFmtId="0" fontId="0" fillId="0" borderId="0" xfId="0" applyAlignment="1">
      <alignment wrapText="1"/>
    </xf>
    <xf numFmtId="43" fontId="0" fillId="0" borderId="0" xfId="1" applyFont="1" applyFill="1" applyAlignment="1">
      <alignment wrapText="1"/>
    </xf>
    <xf numFmtId="43" fontId="0" fillId="0" borderId="1" xfId="1" applyFont="1" applyFill="1" applyBorder="1" applyAlignment="1">
      <alignment wrapText="1"/>
    </xf>
    <xf numFmtId="43" fontId="3" fillId="0" borderId="1" xfId="1" applyFont="1" applyFill="1" applyBorder="1" applyAlignment="1">
      <alignment wrapText="1"/>
    </xf>
    <xf numFmtId="0" fontId="0" fillId="0" borderId="1" xfId="0" applyFont="1" applyBorder="1"/>
    <xf numFmtId="43" fontId="4" fillId="0" borderId="1" xfId="1" applyFont="1" applyFill="1" applyBorder="1"/>
    <xf numFmtId="43" fontId="4" fillId="0" borderId="1" xfId="1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6"/>
  <sheetViews>
    <sheetView tabSelected="1" topLeftCell="A42" zoomScale="85" zoomScaleNormal="85" workbookViewId="0">
      <selection activeCell="F58" sqref="F58"/>
    </sheetView>
  </sheetViews>
  <sheetFormatPr defaultRowHeight="14.5" x14ac:dyDescent="0.35"/>
  <cols>
    <col min="1" max="1" width="3.54296875" customWidth="1"/>
    <col min="2" max="2" width="43" customWidth="1"/>
    <col min="3" max="3" width="13.54296875" customWidth="1"/>
    <col min="4" max="4" width="14" customWidth="1"/>
    <col min="5" max="5" width="14.26953125" style="8" customWidth="1"/>
    <col min="6" max="6" width="15.453125" style="14" customWidth="1"/>
    <col min="7" max="7" width="18.1796875" style="17" customWidth="1"/>
    <col min="8" max="8" width="14.26953125" customWidth="1"/>
  </cols>
  <sheetData>
    <row r="1" spans="1:8" x14ac:dyDescent="0.35">
      <c r="B1" s="23" t="s">
        <v>14</v>
      </c>
      <c r="C1" s="23"/>
      <c r="D1" s="23"/>
      <c r="E1" s="23"/>
      <c r="F1" s="23"/>
      <c r="G1" s="16"/>
    </row>
    <row r="2" spans="1:8" x14ac:dyDescent="0.35">
      <c r="B2" s="23" t="s">
        <v>27</v>
      </c>
      <c r="C2" s="23"/>
      <c r="D2" s="23"/>
      <c r="E2" s="23"/>
      <c r="F2" s="23"/>
      <c r="G2" s="16"/>
    </row>
    <row r="4" spans="1:8" x14ac:dyDescent="0.35">
      <c r="A4" s="1"/>
      <c r="B4" s="1"/>
      <c r="C4" s="1" t="s">
        <v>28</v>
      </c>
      <c r="D4" s="1" t="s">
        <v>29</v>
      </c>
      <c r="E4" s="24">
        <v>2022</v>
      </c>
      <c r="F4" s="24"/>
      <c r="G4" s="4" t="s">
        <v>46</v>
      </c>
    </row>
    <row r="5" spans="1:8" x14ac:dyDescent="0.35">
      <c r="A5" s="1"/>
      <c r="B5" s="1"/>
      <c r="C5" s="6" t="s">
        <v>10</v>
      </c>
      <c r="D5" s="6" t="s">
        <v>10</v>
      </c>
      <c r="E5" s="6" t="s">
        <v>10</v>
      </c>
      <c r="F5" s="9" t="s">
        <v>11</v>
      </c>
      <c r="G5" s="18"/>
    </row>
    <row r="6" spans="1:8" x14ac:dyDescent="0.35">
      <c r="A6" s="1"/>
      <c r="B6" s="3" t="s">
        <v>17</v>
      </c>
      <c r="C6" s="3"/>
      <c r="D6" s="3"/>
      <c r="E6" s="6"/>
      <c r="F6" s="13">
        <f>SUM(F7:F9)</f>
        <v>727635.17999999993</v>
      </c>
      <c r="G6" s="19"/>
    </row>
    <row r="7" spans="1:8" x14ac:dyDescent="0.35">
      <c r="A7" s="1"/>
      <c r="B7" s="5" t="s">
        <v>21</v>
      </c>
      <c r="C7" s="5"/>
      <c r="D7" s="5"/>
      <c r="E7" s="6"/>
      <c r="F7" s="9">
        <v>263051</v>
      </c>
      <c r="G7" s="18"/>
    </row>
    <row r="8" spans="1:8" x14ac:dyDescent="0.35">
      <c r="A8" s="1"/>
      <c r="B8" s="5" t="s">
        <v>0</v>
      </c>
      <c r="C8" s="5"/>
      <c r="D8" s="5"/>
      <c r="E8" s="6"/>
      <c r="F8" s="9">
        <v>462934.18</v>
      </c>
      <c r="G8" s="18"/>
    </row>
    <row r="9" spans="1:8" x14ac:dyDescent="0.35">
      <c r="A9" s="1"/>
      <c r="B9" s="5" t="s">
        <v>22</v>
      </c>
      <c r="C9" s="5"/>
      <c r="D9" s="5"/>
      <c r="E9" s="6"/>
      <c r="F9" s="9">
        <v>1650</v>
      </c>
      <c r="G9" s="18"/>
    </row>
    <row r="10" spans="1:8" x14ac:dyDescent="0.35">
      <c r="A10" s="1"/>
      <c r="B10" s="1"/>
      <c r="C10" s="1"/>
      <c r="D10" s="1"/>
      <c r="E10" s="6"/>
      <c r="F10" s="9"/>
      <c r="G10" s="18"/>
    </row>
    <row r="11" spans="1:8" x14ac:dyDescent="0.35">
      <c r="A11" s="1"/>
      <c r="B11" s="3" t="s">
        <v>13</v>
      </c>
      <c r="C11" s="3"/>
      <c r="D11" s="3"/>
      <c r="E11" s="6">
        <v>884240</v>
      </c>
      <c r="F11" s="13">
        <f>F12+F20</f>
        <v>721928.94</v>
      </c>
      <c r="G11" s="19"/>
      <c r="H11" s="11"/>
    </row>
    <row r="12" spans="1:8" x14ac:dyDescent="0.35">
      <c r="A12" s="1"/>
      <c r="B12" s="1" t="s">
        <v>18</v>
      </c>
      <c r="C12" s="1"/>
      <c r="D12" s="1"/>
      <c r="E12" s="6"/>
      <c r="F12" s="9">
        <f>F14+F15+F16+F18+F17</f>
        <v>706928.94</v>
      </c>
      <c r="G12" s="18"/>
      <c r="H12" s="11"/>
    </row>
    <row r="13" spans="1:8" x14ac:dyDescent="0.35">
      <c r="A13" s="1"/>
      <c r="B13" s="1" t="s">
        <v>12</v>
      </c>
      <c r="C13" s="1"/>
      <c r="D13" s="1"/>
      <c r="E13" s="6"/>
      <c r="F13" s="9"/>
      <c r="G13" s="18"/>
    </row>
    <row r="14" spans="1:8" x14ac:dyDescent="0.35">
      <c r="A14" s="1"/>
      <c r="B14" s="1" t="s">
        <v>48</v>
      </c>
      <c r="C14" s="1"/>
      <c r="D14" s="1"/>
      <c r="E14" s="6"/>
      <c r="F14" s="9">
        <f>13953.6+16416+6238.08</f>
        <v>36607.68</v>
      </c>
      <c r="G14" s="18"/>
    </row>
    <row r="15" spans="1:8" x14ac:dyDescent="0.35">
      <c r="A15" s="1"/>
      <c r="B15" s="1" t="s">
        <v>19</v>
      </c>
      <c r="C15" s="1"/>
      <c r="D15" s="1"/>
      <c r="E15" s="6"/>
      <c r="F15" s="9">
        <f>15235.52+20679.64</f>
        <v>35915.160000000003</v>
      </c>
      <c r="G15" s="18"/>
    </row>
    <row r="16" spans="1:8" x14ac:dyDescent="0.35">
      <c r="A16" s="1"/>
      <c r="B16" s="1" t="s">
        <v>20</v>
      </c>
      <c r="C16" s="1"/>
      <c r="D16" s="1"/>
      <c r="E16" s="6"/>
      <c r="F16" s="9">
        <f>62878.85+76608.17</f>
        <v>139487.01999999999</v>
      </c>
      <c r="G16" s="18"/>
    </row>
    <row r="17" spans="1:7" x14ac:dyDescent="0.35">
      <c r="A17" s="1"/>
      <c r="B17" s="1" t="s">
        <v>47</v>
      </c>
      <c r="C17" s="1"/>
      <c r="D17" s="1"/>
      <c r="E17" s="6"/>
      <c r="F17" s="9">
        <f>306388.92+212390.16-8860-15000</f>
        <v>494919.07999999996</v>
      </c>
      <c r="G17" s="18"/>
    </row>
    <row r="18" spans="1:7" x14ac:dyDescent="0.35">
      <c r="A18" s="1"/>
      <c r="B18" s="1" t="s">
        <v>16</v>
      </c>
      <c r="C18" s="1"/>
      <c r="D18" s="1"/>
      <c r="E18" s="6"/>
      <c r="F18" s="9">
        <v>0</v>
      </c>
      <c r="G18" s="18"/>
    </row>
    <row r="19" spans="1:7" s="10" customFormat="1" x14ac:dyDescent="0.35">
      <c r="A19" s="2"/>
      <c r="B19" s="2"/>
      <c r="C19" s="2"/>
      <c r="D19" s="2"/>
      <c r="E19" s="9"/>
      <c r="F19" s="9"/>
      <c r="G19" s="18"/>
    </row>
    <row r="20" spans="1:7" s="10" customFormat="1" ht="29" x14ac:dyDescent="0.35">
      <c r="A20" s="2"/>
      <c r="B20" s="12" t="s">
        <v>49</v>
      </c>
      <c r="C20" s="12"/>
      <c r="D20" s="12"/>
      <c r="E20" s="9"/>
      <c r="F20" s="9">
        <v>15000</v>
      </c>
      <c r="G20" s="18"/>
    </row>
    <row r="21" spans="1:7" x14ac:dyDescent="0.35">
      <c r="A21" s="1"/>
      <c r="B21" s="1"/>
      <c r="C21" s="1"/>
      <c r="D21" s="1"/>
      <c r="E21" s="6"/>
      <c r="F21" s="9"/>
      <c r="G21" s="18"/>
    </row>
    <row r="22" spans="1:7" x14ac:dyDescent="0.35">
      <c r="A22" s="1"/>
      <c r="B22" s="3" t="s">
        <v>25</v>
      </c>
      <c r="C22" s="3"/>
      <c r="D22" s="3"/>
      <c r="E22" s="6"/>
      <c r="F22" s="13">
        <f>F45+F49</f>
        <v>873004.31</v>
      </c>
      <c r="G22" s="19"/>
    </row>
    <row r="23" spans="1:7" x14ac:dyDescent="0.35">
      <c r="A23" s="1"/>
      <c r="B23" s="3" t="s">
        <v>24</v>
      </c>
      <c r="C23" s="3"/>
      <c r="D23" s="3"/>
      <c r="E23" s="6"/>
      <c r="F23" s="9"/>
      <c r="G23" s="18"/>
    </row>
    <row r="24" spans="1:7" x14ac:dyDescent="0.35">
      <c r="A24" s="1"/>
      <c r="B24" s="1" t="s">
        <v>9</v>
      </c>
      <c r="C24" s="1">
        <v>15000</v>
      </c>
      <c r="D24" s="1">
        <v>15000</v>
      </c>
      <c r="E24" s="6">
        <f>C24+D24</f>
        <v>30000</v>
      </c>
      <c r="F24" s="9">
        <f>19478.18-5183.47</f>
        <v>14294.71</v>
      </c>
      <c r="G24" s="18"/>
    </row>
    <row r="25" spans="1:7" ht="29" x14ac:dyDescent="0.35">
      <c r="A25" s="1"/>
      <c r="B25" s="1" t="s">
        <v>1</v>
      </c>
      <c r="C25" s="1">
        <v>2000</v>
      </c>
      <c r="D25" s="1"/>
      <c r="E25" s="6">
        <f t="shared" ref="E25:E42" si="0">C25+D25</f>
        <v>2000</v>
      </c>
      <c r="F25" s="9">
        <v>2000</v>
      </c>
      <c r="G25" s="18" t="s">
        <v>42</v>
      </c>
    </row>
    <row r="26" spans="1:7" ht="29" x14ac:dyDescent="0.35">
      <c r="A26" s="1"/>
      <c r="B26" s="1" t="s">
        <v>2</v>
      </c>
      <c r="C26" s="1">
        <v>40000</v>
      </c>
      <c r="D26" s="1"/>
      <c r="E26" s="6">
        <f t="shared" si="0"/>
        <v>40000</v>
      </c>
      <c r="F26" s="9">
        <v>4500</v>
      </c>
      <c r="G26" s="18" t="s">
        <v>43</v>
      </c>
    </row>
    <row r="27" spans="1:7" x14ac:dyDescent="0.35">
      <c r="A27" s="1"/>
      <c r="B27" s="1" t="s">
        <v>3</v>
      </c>
      <c r="C27" s="1">
        <v>4500</v>
      </c>
      <c r="D27" s="1">
        <v>4500</v>
      </c>
      <c r="E27" s="6">
        <f t="shared" si="0"/>
        <v>9000</v>
      </c>
      <c r="F27" s="9">
        <v>9360</v>
      </c>
      <c r="G27" s="18"/>
    </row>
    <row r="28" spans="1:7" x14ac:dyDescent="0.35">
      <c r="A28" s="1"/>
      <c r="B28" s="1" t="s">
        <v>4</v>
      </c>
      <c r="C28" s="1">
        <v>50000</v>
      </c>
      <c r="D28" s="1">
        <v>40000</v>
      </c>
      <c r="E28" s="6">
        <f t="shared" si="0"/>
        <v>90000</v>
      </c>
      <c r="F28" s="9">
        <v>68158.34</v>
      </c>
      <c r="G28" s="18"/>
    </row>
    <row r="29" spans="1:7" x14ac:dyDescent="0.35">
      <c r="A29" s="1"/>
      <c r="B29" s="1" t="s">
        <v>30</v>
      </c>
      <c r="C29" s="1">
        <v>6000</v>
      </c>
      <c r="D29" s="1">
        <v>6000</v>
      </c>
      <c r="E29" s="6">
        <f t="shared" si="0"/>
        <v>12000</v>
      </c>
      <c r="F29" s="9"/>
      <c r="G29" s="18"/>
    </row>
    <row r="30" spans="1:7" x14ac:dyDescent="0.35">
      <c r="A30" s="1"/>
      <c r="B30" s="1" t="s">
        <v>31</v>
      </c>
      <c r="C30" s="1">
        <v>15000</v>
      </c>
      <c r="D30" s="1">
        <v>15000</v>
      </c>
      <c r="E30" s="6">
        <f t="shared" si="0"/>
        <v>30000</v>
      </c>
      <c r="F30" s="9">
        <f>25000-10000</f>
        <v>15000</v>
      </c>
      <c r="G30" s="18"/>
    </row>
    <row r="31" spans="1:7" x14ac:dyDescent="0.35">
      <c r="A31" s="1"/>
      <c r="B31" s="1" t="s">
        <v>32</v>
      </c>
      <c r="C31" s="1">
        <v>2000</v>
      </c>
      <c r="D31" s="1">
        <v>2000</v>
      </c>
      <c r="E31" s="6">
        <f t="shared" si="0"/>
        <v>4000</v>
      </c>
      <c r="F31" s="9"/>
      <c r="G31" s="18"/>
    </row>
    <row r="32" spans="1:7" ht="43.5" x14ac:dyDescent="0.35">
      <c r="A32" s="1"/>
      <c r="B32" s="1" t="s">
        <v>5</v>
      </c>
      <c r="C32" s="1">
        <v>50000</v>
      </c>
      <c r="D32" s="1">
        <v>50000</v>
      </c>
      <c r="E32" s="6">
        <f t="shared" si="0"/>
        <v>100000</v>
      </c>
      <c r="F32" s="9">
        <v>156050</v>
      </c>
      <c r="G32" s="18" t="s">
        <v>44</v>
      </c>
    </row>
    <row r="33" spans="1:7" x14ac:dyDescent="0.35">
      <c r="A33" s="1"/>
      <c r="B33" s="1" t="s">
        <v>33</v>
      </c>
      <c r="C33" s="1">
        <v>120000</v>
      </c>
      <c r="D33" s="1">
        <v>120000</v>
      </c>
      <c r="E33" s="6">
        <f t="shared" si="0"/>
        <v>240000</v>
      </c>
      <c r="F33" s="9">
        <v>240000</v>
      </c>
      <c r="G33" s="18"/>
    </row>
    <row r="34" spans="1:7" x14ac:dyDescent="0.35">
      <c r="A34" s="1"/>
      <c r="B34" s="1" t="s">
        <v>34</v>
      </c>
      <c r="C34" s="1">
        <v>36000</v>
      </c>
      <c r="D34" s="1">
        <v>36240</v>
      </c>
      <c r="E34" s="6">
        <f t="shared" si="0"/>
        <v>72240</v>
      </c>
      <c r="F34" s="9">
        <v>77040</v>
      </c>
      <c r="G34" s="18"/>
    </row>
    <row r="35" spans="1:7" x14ac:dyDescent="0.35">
      <c r="A35" s="1"/>
      <c r="B35" s="1" t="s">
        <v>6</v>
      </c>
      <c r="C35" s="1">
        <v>15000</v>
      </c>
      <c r="D35" s="1">
        <v>15000</v>
      </c>
      <c r="E35" s="6">
        <f t="shared" si="0"/>
        <v>30000</v>
      </c>
      <c r="F35" s="9">
        <v>15000</v>
      </c>
      <c r="G35" s="18"/>
    </row>
    <row r="36" spans="1:7" x14ac:dyDescent="0.35">
      <c r="A36" s="1"/>
      <c r="B36" s="1" t="s">
        <v>35</v>
      </c>
      <c r="C36" s="1">
        <v>60000</v>
      </c>
      <c r="D36" s="1">
        <v>60000</v>
      </c>
      <c r="E36" s="6">
        <f t="shared" si="0"/>
        <v>120000</v>
      </c>
      <c r="F36" s="9">
        <v>120000</v>
      </c>
      <c r="G36" s="18"/>
    </row>
    <row r="37" spans="1:7" x14ac:dyDescent="0.35">
      <c r="A37" s="1"/>
      <c r="B37" s="1" t="s">
        <v>36</v>
      </c>
      <c r="C37" s="1"/>
      <c r="D37" s="1"/>
      <c r="E37" s="6">
        <f t="shared" si="0"/>
        <v>0</v>
      </c>
      <c r="F37" s="9">
        <v>16810</v>
      </c>
      <c r="G37" s="18"/>
    </row>
    <row r="38" spans="1:7" x14ac:dyDescent="0.35">
      <c r="A38" s="1"/>
      <c r="B38" s="1" t="s">
        <v>37</v>
      </c>
      <c r="C38" s="1">
        <v>5000</v>
      </c>
      <c r="D38" s="1">
        <v>5000</v>
      </c>
      <c r="E38" s="6">
        <f t="shared" si="0"/>
        <v>10000</v>
      </c>
      <c r="F38" s="9"/>
      <c r="G38" s="18"/>
    </row>
    <row r="39" spans="1:7" x14ac:dyDescent="0.35">
      <c r="A39" s="1"/>
      <c r="B39" s="1" t="s">
        <v>38</v>
      </c>
      <c r="C39" s="1">
        <v>15000</v>
      </c>
      <c r="D39" s="1">
        <v>20000</v>
      </c>
      <c r="E39" s="6">
        <f t="shared" si="0"/>
        <v>35000</v>
      </c>
      <c r="F39" s="9">
        <v>12900</v>
      </c>
      <c r="G39" s="18" t="s">
        <v>45</v>
      </c>
    </row>
    <row r="40" spans="1:7" x14ac:dyDescent="0.35">
      <c r="A40" s="1"/>
      <c r="B40" s="1" t="s">
        <v>39</v>
      </c>
      <c r="C40" s="1">
        <v>5000</v>
      </c>
      <c r="D40" s="1">
        <v>5000</v>
      </c>
      <c r="E40" s="6">
        <f t="shared" si="0"/>
        <v>10000</v>
      </c>
      <c r="F40" s="9">
        <v>2577</v>
      </c>
      <c r="G40" s="18"/>
    </row>
    <row r="41" spans="1:7" x14ac:dyDescent="0.35">
      <c r="A41" s="1"/>
      <c r="B41" s="1" t="s">
        <v>7</v>
      </c>
      <c r="C41" s="1">
        <v>25000</v>
      </c>
      <c r="D41" s="1">
        <v>25000</v>
      </c>
      <c r="E41" s="6">
        <f t="shared" si="0"/>
        <v>50000</v>
      </c>
      <c r="F41" s="9">
        <v>16574.260000000002</v>
      </c>
      <c r="G41" s="18"/>
    </row>
    <row r="42" spans="1:7" x14ac:dyDescent="0.35">
      <c r="A42" s="1"/>
      <c r="B42" s="1" t="s">
        <v>40</v>
      </c>
      <c r="C42" s="1"/>
      <c r="D42" s="1"/>
      <c r="E42" s="6">
        <f t="shared" si="0"/>
        <v>0</v>
      </c>
      <c r="F42" s="9">
        <v>100000</v>
      </c>
      <c r="G42" s="18"/>
    </row>
    <row r="43" spans="1:7" x14ac:dyDescent="0.35">
      <c r="A43" s="1"/>
      <c r="B43" s="1" t="s">
        <v>41</v>
      </c>
      <c r="C43" s="1"/>
      <c r="D43" s="1"/>
      <c r="E43" s="6"/>
      <c r="F43" s="9">
        <v>2740</v>
      </c>
      <c r="G43" s="18"/>
    </row>
    <row r="44" spans="1:7" x14ac:dyDescent="0.35">
      <c r="A44" s="1"/>
      <c r="B44" s="4"/>
      <c r="C44" s="4"/>
      <c r="D44" s="4"/>
      <c r="E44" s="6"/>
      <c r="F44" s="9"/>
      <c r="G44" s="18"/>
    </row>
    <row r="45" spans="1:7" x14ac:dyDescent="0.35">
      <c r="A45" s="1"/>
      <c r="B45" s="3" t="s">
        <v>8</v>
      </c>
      <c r="C45" s="3"/>
      <c r="D45" s="3"/>
      <c r="E45" s="7">
        <f>SUM(E24:E43)</f>
        <v>884240</v>
      </c>
      <c r="F45" s="13">
        <f>SUM(F24:F43)</f>
        <v>873004.31</v>
      </c>
      <c r="G45" s="19"/>
    </row>
    <row r="46" spans="1:7" x14ac:dyDescent="0.35">
      <c r="A46" s="1"/>
      <c r="B46" s="3"/>
      <c r="C46" s="3"/>
      <c r="D46" s="3"/>
      <c r="E46" s="7"/>
      <c r="F46" s="13"/>
      <c r="G46" s="19"/>
    </row>
    <row r="47" spans="1:7" x14ac:dyDescent="0.35">
      <c r="A47" s="1"/>
      <c r="B47" s="3" t="s">
        <v>26</v>
      </c>
      <c r="C47" s="3"/>
      <c r="D47" s="3"/>
      <c r="E47" s="6"/>
      <c r="F47" s="9"/>
      <c r="G47" s="18"/>
    </row>
    <row r="48" spans="1:7" ht="29" x14ac:dyDescent="0.35">
      <c r="A48" s="1"/>
      <c r="B48" s="4" t="s">
        <v>15</v>
      </c>
      <c r="C48" s="4"/>
      <c r="D48" s="4"/>
      <c r="E48" s="6"/>
      <c r="F48" s="9">
        <v>0</v>
      </c>
      <c r="G48" s="18"/>
    </row>
    <row r="49" spans="1:7" x14ac:dyDescent="0.35">
      <c r="A49" s="1"/>
      <c r="B49" s="3" t="s">
        <v>8</v>
      </c>
      <c r="C49" s="3"/>
      <c r="D49" s="3"/>
      <c r="E49" s="7">
        <f>SUM(E48)</f>
        <v>0</v>
      </c>
      <c r="F49" s="13">
        <f t="shared" ref="F49" si="1">SUM(F48)</f>
        <v>0</v>
      </c>
      <c r="G49" s="19"/>
    </row>
    <row r="50" spans="1:7" x14ac:dyDescent="0.35">
      <c r="A50" s="1"/>
      <c r="B50" s="3"/>
      <c r="C50" s="3"/>
      <c r="D50" s="3"/>
      <c r="E50" s="7"/>
      <c r="F50" s="13"/>
      <c r="G50" s="19"/>
    </row>
    <row r="51" spans="1:7" x14ac:dyDescent="0.35">
      <c r="A51" s="1"/>
      <c r="B51" s="3" t="s">
        <v>54</v>
      </c>
      <c r="C51" s="3"/>
      <c r="D51" s="3"/>
      <c r="E51" s="7"/>
      <c r="F51" s="13">
        <f>SUM(F53:F56)</f>
        <v>35705.29</v>
      </c>
      <c r="G51" s="19"/>
    </row>
    <row r="52" spans="1:7" x14ac:dyDescent="0.35">
      <c r="A52" s="1"/>
      <c r="B52" s="3"/>
      <c r="C52" s="3"/>
      <c r="D52" s="3"/>
      <c r="E52" s="7"/>
      <c r="F52" s="13"/>
      <c r="G52" s="19"/>
    </row>
    <row r="53" spans="1:7" x14ac:dyDescent="0.35">
      <c r="A53" s="1"/>
      <c r="B53" s="20" t="s">
        <v>51</v>
      </c>
      <c r="C53" s="20"/>
      <c r="D53" s="3"/>
      <c r="E53" s="7"/>
      <c r="F53" s="21">
        <v>17000</v>
      </c>
      <c r="G53" s="22" t="s">
        <v>56</v>
      </c>
    </row>
    <row r="54" spans="1:7" x14ac:dyDescent="0.35">
      <c r="A54" s="1"/>
      <c r="B54" s="20" t="s">
        <v>50</v>
      </c>
      <c r="C54" s="20"/>
      <c r="D54" s="3"/>
      <c r="E54" s="7"/>
      <c r="F54" s="21">
        <v>3705.29</v>
      </c>
      <c r="G54" s="22" t="s">
        <v>55</v>
      </c>
    </row>
    <row r="55" spans="1:7" x14ac:dyDescent="0.35">
      <c r="A55" s="1"/>
      <c r="B55" s="20" t="s">
        <v>52</v>
      </c>
      <c r="C55" s="20"/>
      <c r="D55" s="3"/>
      <c r="E55" s="7"/>
      <c r="F55" s="21">
        <v>15000</v>
      </c>
      <c r="G55" s="22" t="s">
        <v>53</v>
      </c>
    </row>
    <row r="56" spans="1:7" x14ac:dyDescent="0.35">
      <c r="A56" s="1"/>
      <c r="B56" s="20"/>
      <c r="C56" s="3"/>
      <c r="D56" s="3"/>
      <c r="E56" s="7"/>
      <c r="F56" s="21"/>
      <c r="G56" s="22"/>
    </row>
    <row r="57" spans="1:7" x14ac:dyDescent="0.35">
      <c r="A57" s="1"/>
      <c r="B57" s="1"/>
      <c r="C57" s="1"/>
      <c r="D57" s="1"/>
      <c r="E57" s="6"/>
      <c r="F57" s="9"/>
      <c r="G57" s="18"/>
    </row>
    <row r="58" spans="1:7" x14ac:dyDescent="0.35">
      <c r="A58" s="1"/>
      <c r="B58" s="3" t="s">
        <v>23</v>
      </c>
      <c r="C58" s="3"/>
      <c r="D58" s="3"/>
      <c r="E58" s="6"/>
      <c r="F58" s="13">
        <f>SUM(F59:F61)</f>
        <v>540854.52</v>
      </c>
      <c r="G58" s="19"/>
    </row>
    <row r="59" spans="1:7" x14ac:dyDescent="0.35">
      <c r="A59" s="1"/>
      <c r="B59" s="5" t="s">
        <v>21</v>
      </c>
      <c r="C59" s="5"/>
      <c r="D59" s="5"/>
      <c r="E59" s="6"/>
      <c r="F59" s="9">
        <f>F7</f>
        <v>263051</v>
      </c>
      <c r="G59" s="18"/>
    </row>
    <row r="60" spans="1:7" x14ac:dyDescent="0.35">
      <c r="A60" s="1"/>
      <c r="B60" s="5" t="s">
        <v>0</v>
      </c>
      <c r="C60" s="5"/>
      <c r="D60" s="5"/>
      <c r="E60" s="6"/>
      <c r="F60" s="9">
        <f>F8+F14+F15+F16+F17+F20-F45-F51</f>
        <v>276153.52000000008</v>
      </c>
      <c r="G60" s="18"/>
    </row>
    <row r="61" spans="1:7" x14ac:dyDescent="0.35">
      <c r="A61" s="1"/>
      <c r="B61" s="5" t="s">
        <v>22</v>
      </c>
      <c r="C61" s="5"/>
      <c r="D61" s="5"/>
      <c r="E61" s="6"/>
      <c r="F61" s="9">
        <f>F9+F18-F48</f>
        <v>1650</v>
      </c>
      <c r="G61" s="18"/>
    </row>
    <row r="63" spans="1:7" x14ac:dyDescent="0.35">
      <c r="B63" s="15"/>
      <c r="C63" s="15"/>
      <c r="D63" s="15"/>
    </row>
    <row r="64" spans="1:7" x14ac:dyDescent="0.35">
      <c r="B64" s="15"/>
      <c r="C64" s="15"/>
      <c r="D64" s="15"/>
    </row>
    <row r="66" ht="8.15" customHeight="1" x14ac:dyDescent="0.35"/>
  </sheetData>
  <mergeCells count="3">
    <mergeCell ref="B2:F2"/>
    <mergeCell ref="B1:F1"/>
    <mergeCell ref="E4:F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2023-05-12T17:41:32Z</dcterms:modified>
</cp:coreProperties>
</file>